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2980" windowHeight="10035"/>
  </bookViews>
  <sheets>
    <sheet name="resultaat 2014-begroting 2015" sheetId="1" r:id="rId1"/>
    <sheet name="resultaat kantine 2014" sheetId="2" r:id="rId2"/>
    <sheet name="combinatiefunctionaris" sheetId="3" r:id="rId3"/>
    <sheet name="activiteitskosten" sheetId="6" r:id="rId4"/>
    <sheet name="bonnen sponsoren" sheetId="4" r:id="rId5"/>
    <sheet name="contributie" sheetId="7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73" i="1" l="1"/>
  <c r="D73" i="1"/>
  <c r="C25" i="2"/>
  <c r="D15" i="7"/>
  <c r="D14" i="7"/>
  <c r="D12" i="7"/>
  <c r="D10" i="7"/>
  <c r="D9" i="7"/>
  <c r="D8" i="7"/>
  <c r="D6" i="7"/>
  <c r="D5" i="7"/>
  <c r="D3" i="7"/>
  <c r="D17" i="7" s="1"/>
  <c r="B45" i="2"/>
  <c r="C21" i="2"/>
  <c r="B37" i="2"/>
  <c r="C27" i="2" l="1"/>
  <c r="B8" i="6"/>
  <c r="D69" i="1"/>
  <c r="E21" i="4"/>
  <c r="E17" i="4"/>
  <c r="E15" i="4"/>
  <c r="E14" i="4"/>
  <c r="E13" i="4"/>
  <c r="E12" i="4"/>
  <c r="E11" i="4"/>
  <c r="E18" i="4" s="1"/>
  <c r="E7" i="4"/>
  <c r="E6" i="4"/>
  <c r="E5" i="4"/>
  <c r="E4" i="4"/>
  <c r="E8" i="4" s="1"/>
  <c r="C9" i="3"/>
  <c r="C11" i="3" s="1"/>
  <c r="C13" i="3" s="1"/>
  <c r="B43" i="2"/>
  <c r="C12" i="2"/>
  <c r="C14" i="2" s="1"/>
  <c r="C29" i="2" s="1"/>
  <c r="B10" i="2"/>
  <c r="B12" i="2" s="1"/>
  <c r="C30" i="2" l="1"/>
  <c r="B29" i="2"/>
  <c r="B30" i="2" s="1"/>
  <c r="F69" i="1"/>
  <c r="B69" i="1"/>
  <c r="F64" i="1"/>
  <c r="D64" i="1"/>
  <c r="B64" i="1"/>
  <c r="F54" i="1"/>
  <c r="D54" i="1"/>
  <c r="D79" i="1" s="1"/>
  <c r="B54" i="1"/>
  <c r="F48" i="1"/>
  <c r="D48" i="1"/>
  <c r="B48" i="1"/>
  <c r="F34" i="1"/>
  <c r="D34" i="1"/>
  <c r="B34" i="1"/>
  <c r="F25" i="1"/>
  <c r="D25" i="1"/>
  <c r="B25" i="1"/>
  <c r="B79" i="1" l="1"/>
  <c r="B10" i="1" s="1"/>
  <c r="B11" i="1" s="1"/>
  <c r="F79" i="1"/>
  <c r="B9" i="1"/>
  <c r="F9" i="1"/>
  <c r="D9" i="1"/>
  <c r="F10" i="1"/>
  <c r="D10" i="1"/>
  <c r="F11" i="1" l="1"/>
  <c r="D11" i="1"/>
</calcChain>
</file>

<file path=xl/sharedStrings.xml><?xml version="1.0" encoding="utf-8"?>
<sst xmlns="http://schemas.openxmlformats.org/spreadsheetml/2006/main" count="145" uniqueCount="131">
  <si>
    <t>BEGROOT</t>
  </si>
  <si>
    <t>RESULTAAT</t>
  </si>
  <si>
    <t xml:space="preserve">BEGROTING </t>
  </si>
  <si>
    <t>DEFINITIEF</t>
  </si>
  <si>
    <t>Totaal opbrengsten</t>
  </si>
  <si>
    <t>Totaal exploitatiekosten</t>
  </si>
  <si>
    <t>Resultaat</t>
  </si>
  <si>
    <t>OPBRENGSTEN</t>
  </si>
  <si>
    <t>Contributies</t>
  </si>
  <si>
    <t>Afkoop bardienst</t>
  </si>
  <si>
    <t>Kantine</t>
  </si>
  <si>
    <t>Sponsoren</t>
  </si>
  <si>
    <t>Subsidie jeugdleden</t>
  </si>
  <si>
    <t>Actielessen</t>
  </si>
  <si>
    <t>Overige baten</t>
  </si>
  <si>
    <t>TOTAAL OPBRENGSTEN</t>
  </si>
  <si>
    <t>HUISVESTINGSKOSTEN</t>
  </si>
  <si>
    <t>Huur banen</t>
  </si>
  <si>
    <t>Energie/water</t>
  </si>
  <si>
    <t>Onderhoud gebouw/banen</t>
  </si>
  <si>
    <t>Belastingen onroerend goed</t>
  </si>
  <si>
    <t>Schoonmaakkosten</t>
  </si>
  <si>
    <t>Overige huisvestingskosten</t>
  </si>
  <si>
    <t>Totaal huisvestingskosten</t>
  </si>
  <si>
    <t>ORGANISATIEKOSTEN</t>
  </si>
  <si>
    <t>Algemeen Beheer</t>
  </si>
  <si>
    <t>Speelmateriaal</t>
  </si>
  <si>
    <t>Vrijwilligersdag</t>
  </si>
  <si>
    <t>Portokosten</t>
  </si>
  <si>
    <t>Telefoon/TV/Internet</t>
  </si>
  <si>
    <t>Beheer internet</t>
  </si>
  <si>
    <t>Verzekeringen</t>
  </si>
  <si>
    <t>Afdracht KNLTB (leden)</t>
  </si>
  <si>
    <t>Afdracht KNLTB (vereniging)</t>
  </si>
  <si>
    <t>overige algemene kosten</t>
  </si>
  <si>
    <t>Rente/bankkosten</t>
  </si>
  <si>
    <t>Totaal organisatiekosten</t>
  </si>
  <si>
    <t>AFSCHRIJVINGSKOSTEN</t>
  </si>
  <si>
    <t>Afschrijving gebouw</t>
  </si>
  <si>
    <t>Afschrijving meubilair</t>
  </si>
  <si>
    <t>nieuwe investeringen</t>
  </si>
  <si>
    <t>Totaal afschrijvingskosten</t>
  </si>
  <si>
    <t>Toevoegen onderhoudsfonds</t>
  </si>
  <si>
    <t>PR-KOSTEN</t>
  </si>
  <si>
    <t>pr-kosten</t>
  </si>
  <si>
    <t>aanschaf doeken</t>
  </si>
  <si>
    <t>pr-commissie kosten</t>
  </si>
  <si>
    <t xml:space="preserve">overige kosten </t>
  </si>
  <si>
    <t>Totaal PR-kosten</t>
  </si>
  <si>
    <t>INKOPEN</t>
  </si>
  <si>
    <t>Totaal clubhuiscommissie</t>
  </si>
  <si>
    <t>Clubkampioenschappen</t>
  </si>
  <si>
    <t>Competitie</t>
  </si>
  <si>
    <t>50+ toernooi</t>
  </si>
  <si>
    <t>TOTAAL EXPLOITATIEKOSTEN</t>
  </si>
  <si>
    <t>begroot 2014</t>
  </si>
  <si>
    <t>resultaat 2014</t>
  </si>
  <si>
    <t>EXPLOITATIE CLUBHUIS</t>
  </si>
  <si>
    <t>kantine verkoop (omzet)</t>
  </si>
  <si>
    <t>opbrengst gebruik clubhuis</t>
  </si>
  <si>
    <t xml:space="preserve">gebruik vrije consumpties tegen verkoopprijzen </t>
  </si>
  <si>
    <t>totaal opbrengst</t>
  </si>
  <si>
    <t>resultaat</t>
  </si>
  <si>
    <t>marge</t>
  </si>
  <si>
    <t>VOORRAAD</t>
  </si>
  <si>
    <t>voorraad per 31-12-2013</t>
  </si>
  <si>
    <t>afname/toename voorraad</t>
  </si>
  <si>
    <t>EMBALLAGE</t>
  </si>
  <si>
    <t>Emballage per 31-12-2013</t>
  </si>
  <si>
    <t>KAS</t>
  </si>
  <si>
    <t>Kas per 31-12-2013</t>
  </si>
  <si>
    <t>Inhuur trainers</t>
  </si>
  <si>
    <t>Subsidie combinatieuren gemeente Rijssen-Holten</t>
  </si>
  <si>
    <t>Subsidie jeugd gemeente Rijssen-Holten</t>
  </si>
  <si>
    <t>Opbrengst actielessen</t>
  </si>
  <si>
    <t>Opbrengst Kakelbont/Waerdenborch</t>
  </si>
  <si>
    <t>Kosten combinatie uren 2014</t>
  </si>
  <si>
    <t>Overloop combinatie uren 2013</t>
  </si>
  <si>
    <t>BEVORDEREN LESNEMEN</t>
  </si>
  <si>
    <t>Voorraad per 31-12-2013</t>
  </si>
  <si>
    <t>Lingeriewinkel</t>
  </si>
  <si>
    <t>Rosas</t>
  </si>
  <si>
    <t xml:space="preserve">Tastoe </t>
  </si>
  <si>
    <t>Voorraad per 31-12-2014</t>
  </si>
  <si>
    <t>Ontvangen in 2014</t>
  </si>
  <si>
    <t>Tastoe</t>
  </si>
  <si>
    <t>Brands</t>
  </si>
  <si>
    <t>Buitink</t>
  </si>
  <si>
    <t>Sill</t>
  </si>
  <si>
    <t>Huizink</t>
  </si>
  <si>
    <t>Totaal</t>
  </si>
  <si>
    <t>Kas per 31-12-2014</t>
  </si>
  <si>
    <t>Emballage vol per 31-12-2014</t>
  </si>
  <si>
    <t>Emballage leeg per 31-12-2014</t>
  </si>
  <si>
    <t>voorraad per 31-12-2014</t>
  </si>
  <si>
    <t>Interne consumpties</t>
  </si>
  <si>
    <t>ACTIVITEITSKOSTEN</t>
  </si>
  <si>
    <t>Jeugd winterhaltoernooi</t>
  </si>
  <si>
    <t>AKTIVITEITSKOSTEN</t>
  </si>
  <si>
    <t>Verhoging contributie</t>
  </si>
  <si>
    <t>CONCEPT</t>
  </si>
  <si>
    <t>Kosten Clubhuis TCH</t>
  </si>
  <si>
    <t>toename emballage</t>
  </si>
  <si>
    <t>Verkoop</t>
  </si>
  <si>
    <t>Inkoop</t>
  </si>
  <si>
    <t>Voorraad per 01-01-2014</t>
  </si>
  <si>
    <t>Emballage per 01-01-2014</t>
  </si>
  <si>
    <t>Inkopen 2014</t>
  </si>
  <si>
    <t>Emballage per 31-12-2014</t>
  </si>
  <si>
    <t xml:space="preserve">Inkopen algemeen </t>
  </si>
  <si>
    <t>Totaal inkoop</t>
  </si>
  <si>
    <t>Totaal voorraad/emballage</t>
  </si>
  <si>
    <t>Contributie</t>
  </si>
  <si>
    <t>junioren</t>
  </si>
  <si>
    <t>Emmens</t>
  </si>
  <si>
    <t>parklid voor 1 aug</t>
  </si>
  <si>
    <t>parklid na 1 aug</t>
  </si>
  <si>
    <t>ereleden knltb pas</t>
  </si>
  <si>
    <t>donateur/vriend</t>
  </si>
  <si>
    <t>donateur/student</t>
  </si>
  <si>
    <t>don/student/45 + 22,50</t>
  </si>
  <si>
    <t>senioren</t>
  </si>
  <si>
    <t>senioren nieuw voor 1 aug</t>
  </si>
  <si>
    <t>senioren parklid na 1 aug</t>
  </si>
  <si>
    <t>diversen /afkopen</t>
  </si>
  <si>
    <t>TOTAAL</t>
  </si>
  <si>
    <t>Gebaseerd op 300 leden</t>
  </si>
  <si>
    <t>Combinatiefunctionaris</t>
  </si>
  <si>
    <t>COMBINATIEFUNCTIONARIS</t>
  </si>
  <si>
    <t>Totaal combinatiefunctionaris</t>
  </si>
  <si>
    <t>Datum 28 januari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</si>
</sst>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/>
    <xf numFmtId="0" fontId="5" fillId="0" borderId="0" xfId="0" applyFont="1"/>
    <xf numFmtId="42" fontId="0" fillId="0" borderId="0" xfId="0" applyNumberFormat="1"/>
    <xf numFmtId="0" fontId="3" fillId="2" borderId="0" xfId="0" applyFont="1" applyFill="1"/>
    <xf numFmtId="0" fontId="6" fillId="2" borderId="0" xfId="0" applyFont="1" applyFill="1"/>
    <xf numFmtId="42" fontId="3" fillId="3" borderId="0" xfId="0" applyNumberFormat="1" applyFont="1" applyFill="1"/>
    <xf numFmtId="0" fontId="0" fillId="2" borderId="0" xfId="0" applyFont="1" applyFill="1"/>
    <xf numFmtId="0" fontId="6" fillId="2" borderId="0" xfId="0" applyNumberFormat="1" applyFont="1" applyFill="1"/>
    <xf numFmtId="0" fontId="6" fillId="3" borderId="0" xfId="0" applyNumberFormat="1" applyFont="1" applyFill="1"/>
    <xf numFmtId="0" fontId="0" fillId="2" borderId="1" xfId="0" applyFont="1" applyFill="1" applyBorder="1"/>
    <xf numFmtId="0" fontId="6" fillId="2" borderId="1" xfId="0" applyNumberFormat="1" applyFont="1" applyFill="1" applyBorder="1"/>
    <xf numFmtId="42" fontId="3" fillId="3" borderId="1" xfId="0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42" fontId="0" fillId="3" borderId="2" xfId="0" applyNumberFormat="1" applyFill="1" applyBorder="1"/>
    <xf numFmtId="0" fontId="3" fillId="2" borderId="0" xfId="0" applyFont="1" applyFill="1" applyBorder="1"/>
    <xf numFmtId="0" fontId="5" fillId="2" borderId="0" xfId="0" applyFont="1" applyFill="1" applyBorder="1"/>
    <xf numFmtId="42" fontId="0" fillId="3" borderId="0" xfId="0" applyNumberFormat="1" applyFill="1"/>
    <xf numFmtId="42" fontId="5" fillId="2" borderId="0" xfId="0" applyNumberFormat="1" applyFont="1" applyFill="1"/>
    <xf numFmtId="42" fontId="5" fillId="3" borderId="0" xfId="0" applyNumberFormat="1" applyFont="1" applyFill="1"/>
    <xf numFmtId="42" fontId="5" fillId="2" borderId="3" xfId="0" applyNumberFormat="1" applyFont="1" applyFill="1" applyBorder="1"/>
    <xf numFmtId="42" fontId="5" fillId="3" borderId="3" xfId="0" applyNumberFormat="1" applyFont="1" applyFill="1" applyBorder="1"/>
    <xf numFmtId="42" fontId="6" fillId="2" borderId="4" xfId="0" applyNumberFormat="1" applyFont="1" applyFill="1" applyBorder="1"/>
    <xf numFmtId="42" fontId="6" fillId="3" borderId="4" xfId="0" applyNumberFormat="1" applyFont="1" applyFill="1" applyBorder="1"/>
    <xf numFmtId="0" fontId="0" fillId="2" borderId="0" xfId="0" applyFill="1"/>
    <xf numFmtId="0" fontId="5" fillId="2" borderId="0" xfId="0" applyFont="1" applyFill="1"/>
    <xf numFmtId="42" fontId="0" fillId="3" borderId="5" xfId="0" applyNumberFormat="1" applyFill="1" applyBorder="1"/>
    <xf numFmtId="42" fontId="6" fillId="2" borderId="0" xfId="0" applyNumberFormat="1" applyFont="1" applyFill="1"/>
    <xf numFmtId="42" fontId="6" fillId="3" borderId="0" xfId="0" applyNumberFormat="1" applyFont="1" applyFill="1"/>
    <xf numFmtId="42" fontId="0" fillId="3" borderId="3" xfId="0" applyNumberFormat="1" applyFill="1" applyBorder="1"/>
    <xf numFmtId="42" fontId="6" fillId="2" borderId="0" xfId="0" applyNumberFormat="1" applyFont="1" applyFill="1" applyBorder="1"/>
    <xf numFmtId="42" fontId="6" fillId="3" borderId="0" xfId="0" applyNumberFormat="1" applyFont="1" applyFill="1" applyBorder="1"/>
    <xf numFmtId="42" fontId="5" fillId="2" borderId="5" xfId="0" applyNumberFormat="1" applyFont="1" applyFill="1" applyBorder="1"/>
    <xf numFmtId="42" fontId="5" fillId="2" borderId="0" xfId="0" applyNumberFormat="1" applyFont="1" applyFill="1" applyBorder="1"/>
    <xf numFmtId="0" fontId="2" fillId="2" borderId="0" xfId="0" applyFont="1" applyFill="1"/>
    <xf numFmtId="42" fontId="6" fillId="2" borderId="1" xfId="0" applyNumberFormat="1" applyFont="1" applyFill="1" applyBorder="1"/>
    <xf numFmtId="42" fontId="5" fillId="0" borderId="0" xfId="0" applyNumberFormat="1" applyFont="1"/>
    <xf numFmtId="41" fontId="3" fillId="3" borderId="0" xfId="0" applyNumberFormat="1" applyFont="1" applyFill="1"/>
    <xf numFmtId="0" fontId="3" fillId="3" borderId="0" xfId="0" applyFont="1" applyFill="1"/>
    <xf numFmtId="0" fontId="3" fillId="0" borderId="0" xfId="0" applyFont="1" applyFill="1" applyBorder="1"/>
    <xf numFmtId="41" fontId="3" fillId="0" borderId="0" xfId="0" applyNumberFormat="1" applyFont="1" applyFill="1"/>
    <xf numFmtId="0" fontId="3" fillId="0" borderId="0" xfId="0" applyFont="1" applyFill="1"/>
    <xf numFmtId="0" fontId="3" fillId="0" borderId="0" xfId="0" applyFont="1"/>
    <xf numFmtId="44" fontId="0" fillId="0" borderId="0" xfId="0" applyNumberFormat="1"/>
    <xf numFmtId="44" fontId="0" fillId="0" borderId="5" xfId="0" applyNumberFormat="1" applyBorder="1"/>
    <xf numFmtId="44" fontId="3" fillId="0" borderId="0" xfId="0" applyNumberFormat="1" applyFont="1"/>
    <xf numFmtId="165" fontId="7" fillId="3" borderId="0" xfId="0" applyNumberFormat="1" applyFont="1" applyFill="1"/>
    <xf numFmtId="41" fontId="0" fillId="0" borderId="1" xfId="0" applyNumberFormat="1" applyBorder="1"/>
    <xf numFmtId="0" fontId="0" fillId="0" borderId="0" xfId="0" applyBorder="1"/>
    <xf numFmtId="42" fontId="0" fillId="0" borderId="1" xfId="0" applyNumberFormat="1" applyBorder="1"/>
    <xf numFmtId="42" fontId="0" fillId="0" borderId="5" xfId="0" applyNumberFormat="1" applyBorder="1"/>
    <xf numFmtId="42" fontId="3" fillId="0" borderId="6" xfId="0" applyNumberFormat="1" applyFont="1" applyBorder="1"/>
    <xf numFmtId="42" fontId="0" fillId="0" borderId="6" xfId="0" applyNumberFormat="1" applyBorder="1"/>
    <xf numFmtId="164" fontId="5" fillId="2" borderId="0" xfId="1" applyNumberFormat="1" applyFont="1" applyFill="1" applyBorder="1"/>
    <xf numFmtId="42" fontId="0" fillId="3" borderId="0" xfId="0" applyNumberFormat="1" applyFill="1" applyBorder="1"/>
    <xf numFmtId="15" fontId="5" fillId="0" borderId="0" xfId="0" applyNumberFormat="1" applyFont="1"/>
    <xf numFmtId="44" fontId="0" fillId="0" borderId="0" xfId="0" applyNumberFormat="1" applyBorder="1"/>
    <xf numFmtId="44" fontId="3" fillId="0" borderId="5" xfId="0" applyNumberFormat="1" applyFont="1" applyBorder="1"/>
    <xf numFmtId="0" fontId="4" fillId="0" borderId="0" xfId="0" applyFont="1"/>
    <xf numFmtId="0" fontId="2" fillId="0" borderId="0" xfId="0" applyFont="1"/>
    <xf numFmtId="44" fontId="4" fillId="0" borderId="0" xfId="0" applyNumberFormat="1" applyFont="1"/>
    <xf numFmtId="41" fontId="3" fillId="0" borderId="0" xfId="0" applyNumberFormat="1" applyFont="1"/>
    <xf numFmtId="44" fontId="3" fillId="0" borderId="0" xfId="0" applyNumberFormat="1" applyFont="1" applyFill="1" applyBorder="1"/>
    <xf numFmtId="44" fontId="6" fillId="0" borderId="5" xfId="0" applyNumberFormat="1" applyFont="1" applyBorder="1"/>
    <xf numFmtId="165" fontId="7" fillId="0" borderId="0" xfId="0" applyNumberFormat="1" applyFont="1" applyFill="1" applyBorder="1"/>
    <xf numFmtId="0" fontId="3" fillId="0" borderId="1" xfId="0" applyFont="1" applyBorder="1"/>
    <xf numFmtId="41" fontId="3" fillId="0" borderId="1" xfId="0" applyNumberFormat="1" applyFont="1" applyBorder="1"/>
    <xf numFmtId="0" fontId="3" fillId="0" borderId="0" xfId="0" applyFont="1" applyBorder="1"/>
    <xf numFmtId="41" fontId="3" fillId="0" borderId="0" xfId="0" applyNumberFormat="1" applyFont="1" applyBorder="1"/>
    <xf numFmtId="44" fontId="6" fillId="0" borderId="0" xfId="0" applyNumberFormat="1" applyFont="1"/>
    <xf numFmtId="44" fontId="3" fillId="0" borderId="0" xfId="0" applyNumberFormat="1" applyFont="1" applyBorder="1"/>
    <xf numFmtId="0" fontId="0" fillId="2" borderId="0" xfId="0" applyFill="1" applyBorder="1"/>
    <xf numFmtId="0" fontId="5" fillId="0" borderId="0" xfId="0" applyFont="1" applyBorder="1"/>
    <xf numFmtId="42" fontId="0" fillId="0" borderId="0" xfId="0" applyNumberFormat="1" applyBorder="1"/>
    <xf numFmtId="0" fontId="6" fillId="0" borderId="0" xfId="0" applyFont="1" applyBorder="1"/>
    <xf numFmtId="42" fontId="5" fillId="0" borderId="0" xfId="0" applyNumberFormat="1" applyFont="1" applyBorder="1"/>
    <xf numFmtId="9" fontId="0" fillId="0" borderId="0" xfId="0" applyNumberFormat="1" applyBorder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m.%20Roele\Documents\TCH\KASCONTROLE\Resultaat%20jan-jun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AT-PROGNOSE"/>
      <sheetName val="activiteiten begroot 2013"/>
      <sheetName val="sponsoren"/>
      <sheetName val="kantine"/>
      <sheetName val="speelmateriaal"/>
      <sheetName val="activastaat"/>
      <sheetName val="combinatiefunctionaris"/>
    </sheetNames>
    <sheetDataSet>
      <sheetData sheetId="0">
        <row r="23">
          <cell r="C23">
            <v>10500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zoomScaleNormal="100" workbookViewId="0">
      <selection activeCell="J11" sqref="J11"/>
    </sheetView>
  </sheetViews>
  <sheetFormatPr defaultRowHeight="15" x14ac:dyDescent="0.25"/>
  <cols>
    <col min="1" max="1" width="32.28515625" customWidth="1"/>
    <col min="2" max="2" width="15.28515625" style="2" bestFit="1" customWidth="1"/>
    <col min="3" max="3" width="5.28515625" customWidth="1"/>
    <col min="4" max="4" width="16.5703125" style="2" bestFit="1" customWidth="1"/>
    <col min="5" max="5" width="5.42578125" customWidth="1"/>
    <col min="6" max="6" width="18.7109375" style="3" bestFit="1" customWidth="1"/>
    <col min="7" max="7" width="0.28515625" customWidth="1"/>
  </cols>
  <sheetData>
    <row r="1" spans="1:6" x14ac:dyDescent="0.25">
      <c r="A1" t="s">
        <v>130</v>
      </c>
      <c r="B1" s="56"/>
    </row>
    <row r="2" spans="1:6" x14ac:dyDescent="0.25">
      <c r="A2" t="s">
        <v>126</v>
      </c>
      <c r="B2" s="56"/>
    </row>
    <row r="3" spans="1:6" x14ac:dyDescent="0.25">
      <c r="A3" s="1"/>
    </row>
    <row r="4" spans="1:6" x14ac:dyDescent="0.25">
      <c r="A4" s="4"/>
      <c r="B4" s="5" t="s">
        <v>0</v>
      </c>
      <c r="D4" s="5" t="s">
        <v>1</v>
      </c>
      <c r="F4" s="6" t="s">
        <v>2</v>
      </c>
    </row>
    <row r="5" spans="1:6" x14ac:dyDescent="0.25">
      <c r="A5" s="7"/>
      <c r="B5" s="8">
        <v>2014</v>
      </c>
      <c r="D5" s="8">
        <v>2014</v>
      </c>
      <c r="F5" s="9">
        <v>2015</v>
      </c>
    </row>
    <row r="6" spans="1:6" ht="15.75" thickBot="1" x14ac:dyDescent="0.3">
      <c r="A6" s="10"/>
      <c r="B6" s="11" t="s">
        <v>3</v>
      </c>
      <c r="D6" s="11" t="s">
        <v>3</v>
      </c>
      <c r="F6" s="12" t="s">
        <v>100</v>
      </c>
    </row>
    <row r="7" spans="1:6" ht="16.5" thickTop="1" thickBot="1" x14ac:dyDescent="0.3">
      <c r="A7" s="13"/>
      <c r="B7" s="14"/>
      <c r="D7" s="14"/>
      <c r="F7" s="15"/>
    </row>
    <row r="8" spans="1:6" ht="15.75" thickTop="1" x14ac:dyDescent="0.25">
      <c r="A8" s="16" t="s">
        <v>1</v>
      </c>
      <c r="B8" s="17"/>
      <c r="D8" s="17"/>
      <c r="F8" s="18"/>
    </row>
    <row r="9" spans="1:6" x14ac:dyDescent="0.25">
      <c r="A9" s="4" t="s">
        <v>4</v>
      </c>
      <c r="B9" s="19">
        <f>B25</f>
        <v>49850</v>
      </c>
      <c r="D9" s="19">
        <f>D25</f>
        <v>58301.440000000002</v>
      </c>
      <c r="F9" s="20">
        <f>F25</f>
        <v>56535</v>
      </c>
    </row>
    <row r="10" spans="1:6" ht="15.75" thickBot="1" x14ac:dyDescent="0.3">
      <c r="A10" s="4" t="s">
        <v>5</v>
      </c>
      <c r="B10" s="21">
        <f>B79</f>
        <v>49849.95</v>
      </c>
      <c r="D10" s="21">
        <f>D79</f>
        <v>59000.67</v>
      </c>
      <c r="F10" s="22">
        <f>F79</f>
        <v>56534.729999999996</v>
      </c>
    </row>
    <row r="11" spans="1:6" ht="15.75" thickBot="1" x14ac:dyDescent="0.3">
      <c r="A11" s="13" t="s">
        <v>6</v>
      </c>
      <c r="B11" s="23">
        <f>B9-B10</f>
        <v>5.0000000002910383E-2</v>
      </c>
      <c r="D11" s="23">
        <f>D9-D10</f>
        <v>-699.22999999999593</v>
      </c>
      <c r="F11" s="24">
        <f>F9-F10</f>
        <v>0.27000000000407454</v>
      </c>
    </row>
    <row r="12" spans="1:6" ht="16.5" thickTop="1" thickBot="1" x14ac:dyDescent="0.3">
      <c r="A12" s="13"/>
      <c r="B12" s="14"/>
      <c r="D12" s="14"/>
      <c r="F12" s="18"/>
    </row>
    <row r="13" spans="1:6" ht="15.75" thickTop="1" x14ac:dyDescent="0.25">
      <c r="A13" s="25"/>
      <c r="B13" s="26"/>
      <c r="D13" s="26"/>
      <c r="F13" s="18"/>
    </row>
    <row r="14" spans="1:6" x14ac:dyDescent="0.25">
      <c r="A14" s="4" t="s">
        <v>7</v>
      </c>
      <c r="B14" s="26"/>
      <c r="D14" s="26"/>
      <c r="F14" s="18"/>
    </row>
    <row r="15" spans="1:6" x14ac:dyDescent="0.25">
      <c r="A15" s="25" t="s">
        <v>8</v>
      </c>
      <c r="B15" s="19">
        <v>29250</v>
      </c>
      <c r="D15" s="19">
        <v>26223.5</v>
      </c>
      <c r="F15" s="18">
        <v>24300</v>
      </c>
    </row>
    <row r="16" spans="1:6" x14ac:dyDescent="0.25">
      <c r="A16" s="25" t="s">
        <v>99</v>
      </c>
      <c r="B16" s="19">
        <v>0</v>
      </c>
      <c r="D16" s="19">
        <v>0</v>
      </c>
      <c r="F16" s="18">
        <v>2700</v>
      </c>
    </row>
    <row r="17" spans="1:6" x14ac:dyDescent="0.25">
      <c r="A17" s="25" t="s">
        <v>9</v>
      </c>
      <c r="B17" s="19">
        <v>350</v>
      </c>
      <c r="D17" s="19">
        <v>800</v>
      </c>
      <c r="F17" s="18">
        <v>800</v>
      </c>
    </row>
    <row r="18" spans="1:6" x14ac:dyDescent="0.25">
      <c r="A18" s="25" t="s">
        <v>10</v>
      </c>
      <c r="B18" s="19">
        <v>10500</v>
      </c>
      <c r="D18" s="19">
        <v>9812.2999999999993</v>
      </c>
      <c r="F18" s="18">
        <v>10000</v>
      </c>
    </row>
    <row r="19" spans="1:6" x14ac:dyDescent="0.25">
      <c r="A19" s="25" t="s">
        <v>95</v>
      </c>
      <c r="B19" s="19"/>
      <c r="D19" s="19">
        <v>1430.09</v>
      </c>
      <c r="F19" s="18">
        <v>0</v>
      </c>
    </row>
    <row r="20" spans="1:6" x14ac:dyDescent="0.25">
      <c r="A20" s="25" t="s">
        <v>11</v>
      </c>
      <c r="B20" s="19">
        <v>6500</v>
      </c>
      <c r="D20" s="19">
        <v>6942.5</v>
      </c>
      <c r="F20" s="18">
        <v>6220</v>
      </c>
    </row>
    <row r="21" spans="1:6" s="49" customFormat="1" x14ac:dyDescent="0.25">
      <c r="A21" s="72" t="s">
        <v>14</v>
      </c>
      <c r="B21" s="34">
        <v>1500</v>
      </c>
      <c r="D21" s="34">
        <v>372.5</v>
      </c>
      <c r="F21" s="55">
        <v>500</v>
      </c>
    </row>
    <row r="22" spans="1:6" x14ac:dyDescent="0.25">
      <c r="A22" s="25" t="s">
        <v>127</v>
      </c>
      <c r="B22" s="19">
        <v>0</v>
      </c>
      <c r="D22" s="19">
        <v>10975.75</v>
      </c>
      <c r="F22" s="18">
        <v>10350</v>
      </c>
    </row>
    <row r="23" spans="1:6" x14ac:dyDescent="0.25">
      <c r="A23" s="25" t="s">
        <v>12</v>
      </c>
      <c r="B23" s="19">
        <v>750</v>
      </c>
      <c r="D23" s="19">
        <v>739.8</v>
      </c>
      <c r="F23" s="18">
        <v>665</v>
      </c>
    </row>
    <row r="24" spans="1:6" x14ac:dyDescent="0.25">
      <c r="A24" s="25" t="s">
        <v>13</v>
      </c>
      <c r="B24" s="33">
        <v>1000</v>
      </c>
      <c r="D24" s="33">
        <v>1005</v>
      </c>
      <c r="F24" s="27">
        <v>1000</v>
      </c>
    </row>
    <row r="25" spans="1:6" x14ac:dyDescent="0.25">
      <c r="A25" s="4" t="s">
        <v>15</v>
      </c>
      <c r="B25" s="28">
        <f>SUM(B15:B24)</f>
        <v>49850</v>
      </c>
      <c r="D25" s="28">
        <f>SUM(D15:D24)</f>
        <v>58301.440000000002</v>
      </c>
      <c r="F25" s="29">
        <f>SUM(F15:F24)</f>
        <v>56535</v>
      </c>
    </row>
    <row r="26" spans="1:6" x14ac:dyDescent="0.25">
      <c r="A26" s="4"/>
      <c r="B26" s="26"/>
      <c r="D26" s="26"/>
      <c r="F26" s="18"/>
    </row>
    <row r="27" spans="1:6" x14ac:dyDescent="0.25">
      <c r="A27" s="4" t="s">
        <v>16</v>
      </c>
      <c r="B27" s="26"/>
      <c r="D27" s="26"/>
      <c r="F27" s="18"/>
    </row>
    <row r="28" spans="1:6" x14ac:dyDescent="0.25">
      <c r="A28" s="25" t="s">
        <v>17</v>
      </c>
      <c r="B28" s="19">
        <v>8100</v>
      </c>
      <c r="D28" s="19">
        <v>8738.5</v>
      </c>
      <c r="F28" s="18">
        <v>9870</v>
      </c>
    </row>
    <row r="29" spans="1:6" x14ac:dyDescent="0.25">
      <c r="A29" s="25" t="s">
        <v>18</v>
      </c>
      <c r="B29" s="19">
        <v>3900</v>
      </c>
      <c r="D29" s="19">
        <v>2752.13</v>
      </c>
      <c r="F29" s="18">
        <v>3000</v>
      </c>
    </row>
    <row r="30" spans="1:6" x14ac:dyDescent="0.25">
      <c r="A30" s="25" t="s">
        <v>19</v>
      </c>
      <c r="B30" s="19">
        <v>2500</v>
      </c>
      <c r="D30" s="19">
        <v>2886.3</v>
      </c>
      <c r="F30" s="18">
        <v>2750</v>
      </c>
    </row>
    <row r="31" spans="1:6" x14ac:dyDescent="0.25">
      <c r="A31" s="25" t="s">
        <v>20</v>
      </c>
      <c r="B31" s="19">
        <v>750</v>
      </c>
      <c r="D31" s="19">
        <v>1211.82</v>
      </c>
      <c r="F31" s="18">
        <v>1250</v>
      </c>
    </row>
    <row r="32" spans="1:6" x14ac:dyDescent="0.25">
      <c r="A32" s="26" t="s">
        <v>21</v>
      </c>
      <c r="B32" s="19">
        <v>2800</v>
      </c>
      <c r="D32" s="19">
        <v>2995</v>
      </c>
      <c r="F32" s="18">
        <v>1500</v>
      </c>
    </row>
    <row r="33" spans="1:6" ht="15.75" thickBot="1" x14ac:dyDescent="0.3">
      <c r="A33" s="25" t="s">
        <v>22</v>
      </c>
      <c r="B33" s="21">
        <v>1400</v>
      </c>
      <c r="D33" s="21">
        <v>771.91</v>
      </c>
      <c r="F33" s="30">
        <v>850</v>
      </c>
    </row>
    <row r="34" spans="1:6" x14ac:dyDescent="0.25">
      <c r="A34" s="4" t="s">
        <v>23</v>
      </c>
      <c r="B34" s="31">
        <f>SUM(B28:B33)</f>
        <v>19450</v>
      </c>
      <c r="D34" s="31">
        <f>SUM(D28:D33)</f>
        <v>19355.66</v>
      </c>
      <c r="F34" s="32">
        <f>SUM(F28:F33)</f>
        <v>19220</v>
      </c>
    </row>
    <row r="35" spans="1:6" x14ac:dyDescent="0.25">
      <c r="A35" s="25"/>
      <c r="B35" s="19"/>
      <c r="D35" s="19"/>
      <c r="F35" s="18"/>
    </row>
    <row r="36" spans="1:6" x14ac:dyDescent="0.25">
      <c r="A36" s="4" t="s">
        <v>24</v>
      </c>
      <c r="B36" s="19"/>
      <c r="D36" s="19"/>
      <c r="F36" s="18"/>
    </row>
    <row r="37" spans="1:6" x14ac:dyDescent="0.25">
      <c r="A37" s="26" t="s">
        <v>25</v>
      </c>
      <c r="B37" s="19">
        <v>1000</v>
      </c>
      <c r="D37" s="19">
        <v>1084.1099999999999</v>
      </c>
      <c r="F37" s="18">
        <v>1000</v>
      </c>
    </row>
    <row r="38" spans="1:6" x14ac:dyDescent="0.25">
      <c r="A38" s="26" t="s">
        <v>26</v>
      </c>
      <c r="B38" s="19">
        <v>1200</v>
      </c>
      <c r="D38" s="19">
        <v>972.85</v>
      </c>
      <c r="F38" s="18">
        <v>850</v>
      </c>
    </row>
    <row r="39" spans="1:6" x14ac:dyDescent="0.25">
      <c r="A39" s="26" t="s">
        <v>27</v>
      </c>
      <c r="B39" s="19">
        <v>750</v>
      </c>
      <c r="D39" s="19">
        <v>811.51</v>
      </c>
      <c r="F39" s="18">
        <v>0</v>
      </c>
    </row>
    <row r="40" spans="1:6" x14ac:dyDescent="0.25">
      <c r="A40" s="26" t="s">
        <v>28</v>
      </c>
      <c r="B40" s="19">
        <v>250</v>
      </c>
      <c r="D40" s="19">
        <v>0</v>
      </c>
      <c r="F40" s="18">
        <v>0</v>
      </c>
    </row>
    <row r="41" spans="1:6" x14ac:dyDescent="0.25">
      <c r="A41" s="26" t="s">
        <v>29</v>
      </c>
      <c r="B41" s="19">
        <v>1000</v>
      </c>
      <c r="D41" s="19">
        <v>760.48</v>
      </c>
      <c r="F41" s="18">
        <v>800</v>
      </c>
    </row>
    <row r="42" spans="1:6" x14ac:dyDescent="0.25">
      <c r="A42" s="26" t="s">
        <v>30</v>
      </c>
      <c r="B42" s="19">
        <v>600</v>
      </c>
      <c r="D42" s="19">
        <v>121</v>
      </c>
      <c r="F42" s="18">
        <v>600</v>
      </c>
    </row>
    <row r="43" spans="1:6" x14ac:dyDescent="0.25">
      <c r="A43" s="25" t="s">
        <v>31</v>
      </c>
      <c r="B43" s="19">
        <v>1150</v>
      </c>
      <c r="D43" s="19">
        <v>1548.15</v>
      </c>
      <c r="F43" s="18">
        <v>1600</v>
      </c>
    </row>
    <row r="44" spans="1:6" x14ac:dyDescent="0.25">
      <c r="A44" s="26" t="s">
        <v>32</v>
      </c>
      <c r="B44" s="19">
        <v>5894</v>
      </c>
      <c r="D44" s="19">
        <v>5039.58</v>
      </c>
      <c r="F44" s="18">
        <v>5051</v>
      </c>
    </row>
    <row r="45" spans="1:6" x14ac:dyDescent="0.25">
      <c r="A45" s="26" t="s">
        <v>33</v>
      </c>
      <c r="B45" s="19">
        <v>171.95</v>
      </c>
      <c r="D45" s="19">
        <v>172</v>
      </c>
      <c r="F45" s="18">
        <v>175.73</v>
      </c>
    </row>
    <row r="46" spans="1:6" x14ac:dyDescent="0.25">
      <c r="A46" s="25" t="s">
        <v>34</v>
      </c>
      <c r="B46" s="19">
        <v>300</v>
      </c>
      <c r="D46" s="19">
        <v>1456.91</v>
      </c>
      <c r="F46" s="18">
        <v>300</v>
      </c>
    </row>
    <row r="47" spans="1:6" ht="15.75" thickBot="1" x14ac:dyDescent="0.3">
      <c r="A47" s="25" t="s">
        <v>35</v>
      </c>
      <c r="B47" s="21">
        <v>400</v>
      </c>
      <c r="D47" s="21">
        <v>300</v>
      </c>
      <c r="F47" s="30">
        <v>300</v>
      </c>
    </row>
    <row r="48" spans="1:6" x14ac:dyDescent="0.25">
      <c r="A48" s="4" t="s">
        <v>36</v>
      </c>
      <c r="B48" s="28">
        <f>SUM(B37:B47)</f>
        <v>12715.95</v>
      </c>
      <c r="D48" s="28">
        <f>SUM(D37:D47)</f>
        <v>12266.59</v>
      </c>
      <c r="F48" s="29">
        <f>SUM(F37:F47)</f>
        <v>10676.73</v>
      </c>
    </row>
    <row r="49" spans="1:6" x14ac:dyDescent="0.25">
      <c r="A49" s="25"/>
      <c r="B49" s="26"/>
      <c r="D49" s="26"/>
      <c r="F49" s="18"/>
    </row>
    <row r="50" spans="1:6" x14ac:dyDescent="0.25">
      <c r="A50" s="4" t="s">
        <v>37</v>
      </c>
      <c r="B50" s="26"/>
      <c r="D50" s="26"/>
      <c r="F50" s="18"/>
    </row>
    <row r="51" spans="1:6" x14ac:dyDescent="0.25">
      <c r="A51" s="26" t="s">
        <v>38</v>
      </c>
      <c r="B51" s="19">
        <v>3200</v>
      </c>
      <c r="D51" s="19">
        <v>3143</v>
      </c>
      <c r="F51" s="18">
        <v>3218</v>
      </c>
    </row>
    <row r="52" spans="1:6" x14ac:dyDescent="0.25">
      <c r="A52" s="26" t="s">
        <v>39</v>
      </c>
      <c r="B52" s="19">
        <v>1500</v>
      </c>
      <c r="D52" s="19">
        <v>1418</v>
      </c>
      <c r="F52" s="18">
        <v>0</v>
      </c>
    </row>
    <row r="53" spans="1:6" ht="15.75" thickBot="1" x14ac:dyDescent="0.3">
      <c r="A53" s="25" t="s">
        <v>40</v>
      </c>
      <c r="B53" s="21">
        <v>750</v>
      </c>
      <c r="D53" s="21">
        <v>0</v>
      </c>
      <c r="F53" s="30">
        <v>350</v>
      </c>
    </row>
    <row r="54" spans="1:6" x14ac:dyDescent="0.25">
      <c r="A54" s="4" t="s">
        <v>41</v>
      </c>
      <c r="B54" s="28">
        <f>SUM(B51:B53)</f>
        <v>5450</v>
      </c>
      <c r="D54" s="28">
        <f>SUM(D51:D53)</f>
        <v>4561</v>
      </c>
      <c r="F54" s="29">
        <f>SUM(F51:F53)</f>
        <v>3568</v>
      </c>
    </row>
    <row r="55" spans="1:6" x14ac:dyDescent="0.25">
      <c r="A55" s="4"/>
      <c r="B55" s="28"/>
      <c r="D55" s="28"/>
      <c r="F55" s="18"/>
    </row>
    <row r="56" spans="1:6" x14ac:dyDescent="0.25">
      <c r="A56" s="4" t="s">
        <v>42</v>
      </c>
      <c r="B56" s="28">
        <v>800</v>
      </c>
      <c r="D56" s="28">
        <v>0</v>
      </c>
      <c r="F56" s="18">
        <v>800</v>
      </c>
    </row>
    <row r="57" spans="1:6" x14ac:dyDescent="0.25">
      <c r="A57" s="4"/>
      <c r="B57" s="26"/>
      <c r="D57" s="26"/>
      <c r="F57" s="18"/>
    </row>
    <row r="58" spans="1:6" x14ac:dyDescent="0.25">
      <c r="A58" s="4" t="s">
        <v>43</v>
      </c>
      <c r="B58" s="26"/>
      <c r="D58" s="26"/>
      <c r="F58" s="18"/>
    </row>
    <row r="59" spans="1:6" x14ac:dyDescent="0.25">
      <c r="A59" s="7"/>
      <c r="B59" s="26"/>
      <c r="D59" s="26"/>
      <c r="F59" s="18"/>
    </row>
    <row r="60" spans="1:6" x14ac:dyDescent="0.25">
      <c r="A60" s="25" t="s">
        <v>44</v>
      </c>
      <c r="B60" s="19">
        <v>889</v>
      </c>
      <c r="D60" s="19">
        <v>192.18</v>
      </c>
      <c r="F60" s="18">
        <v>1000</v>
      </c>
    </row>
    <row r="61" spans="1:6" x14ac:dyDescent="0.25">
      <c r="A61" s="25" t="s">
        <v>45</v>
      </c>
      <c r="B61" s="19">
        <v>450</v>
      </c>
      <c r="D61" s="19">
        <v>223.85</v>
      </c>
      <c r="F61" s="18">
        <v>220</v>
      </c>
    </row>
    <row r="62" spans="1:6" x14ac:dyDescent="0.25">
      <c r="A62" s="25" t="s">
        <v>46</v>
      </c>
      <c r="B62" s="19">
        <v>0</v>
      </c>
      <c r="D62" s="19">
        <v>0</v>
      </c>
      <c r="F62" s="18">
        <v>0</v>
      </c>
    </row>
    <row r="63" spans="1:6" ht="15.75" thickBot="1" x14ac:dyDescent="0.3">
      <c r="A63" s="25" t="s">
        <v>47</v>
      </c>
      <c r="B63" s="21">
        <v>95</v>
      </c>
      <c r="D63" s="21">
        <v>0</v>
      </c>
      <c r="F63" s="30">
        <v>0</v>
      </c>
    </row>
    <row r="64" spans="1:6" x14ac:dyDescent="0.25">
      <c r="A64" s="4" t="s">
        <v>48</v>
      </c>
      <c r="B64" s="28">
        <f>SUM(B60:B63)</f>
        <v>1434</v>
      </c>
      <c r="D64" s="28">
        <f>SUM(D60:D63)</f>
        <v>416.03</v>
      </c>
      <c r="F64" s="29">
        <f>SUM(F60:F63)</f>
        <v>1220</v>
      </c>
    </row>
    <row r="65" spans="1:6" x14ac:dyDescent="0.25">
      <c r="A65" s="4"/>
      <c r="B65" s="19"/>
      <c r="D65" s="19"/>
      <c r="F65" s="18"/>
    </row>
    <row r="66" spans="1:6" x14ac:dyDescent="0.25">
      <c r="A66" s="4" t="s">
        <v>49</v>
      </c>
      <c r="B66" s="19"/>
      <c r="D66" s="19"/>
      <c r="F66" s="18"/>
    </row>
    <row r="67" spans="1:6" x14ac:dyDescent="0.25">
      <c r="A67" s="4" t="s">
        <v>95</v>
      </c>
      <c r="B67" s="19"/>
      <c r="D67" s="19">
        <v>1430.09</v>
      </c>
      <c r="F67" s="18"/>
    </row>
    <row r="68" spans="1:6" x14ac:dyDescent="0.25">
      <c r="A68" s="25" t="s">
        <v>101</v>
      </c>
      <c r="B68" s="33">
        <v>5775</v>
      </c>
      <c r="D68" s="33">
        <v>6139.68</v>
      </c>
      <c r="F68" s="27">
        <v>5775</v>
      </c>
    </row>
    <row r="69" spans="1:6" x14ac:dyDescent="0.25">
      <c r="A69" s="4" t="s">
        <v>50</v>
      </c>
      <c r="B69" s="28">
        <f>SUM(B68:B68)</f>
        <v>5775</v>
      </c>
      <c r="D69" s="28">
        <f>SUM(D67:D68)</f>
        <v>7569.77</v>
      </c>
      <c r="F69" s="29">
        <f>SUM(F68:F68)</f>
        <v>5775</v>
      </c>
    </row>
    <row r="70" spans="1:6" x14ac:dyDescent="0.25">
      <c r="A70" s="4"/>
      <c r="B70" s="26"/>
      <c r="D70" s="26"/>
      <c r="F70" s="18"/>
    </row>
    <row r="71" spans="1:6" x14ac:dyDescent="0.25">
      <c r="A71" s="4" t="s">
        <v>128</v>
      </c>
      <c r="B71" s="26"/>
      <c r="D71" s="26"/>
      <c r="F71" s="18"/>
    </row>
    <row r="72" spans="1:6" x14ac:dyDescent="0.25">
      <c r="A72" s="4" t="s">
        <v>71</v>
      </c>
      <c r="B72" s="26">
        <v>0</v>
      </c>
      <c r="D72" s="33">
        <v>14405.92</v>
      </c>
      <c r="F72" s="27">
        <v>12000</v>
      </c>
    </row>
    <row r="73" spans="1:6" x14ac:dyDescent="0.25">
      <c r="A73" s="34" t="s">
        <v>129</v>
      </c>
      <c r="B73" s="54"/>
      <c r="C73" s="49"/>
      <c r="D73" s="54">
        <f>D72</f>
        <v>14405.92</v>
      </c>
      <c r="E73" s="49"/>
      <c r="F73" s="18">
        <f>F72</f>
        <v>12000</v>
      </c>
    </row>
    <row r="74" spans="1:6" x14ac:dyDescent="0.25">
      <c r="A74" s="34"/>
      <c r="B74" s="54"/>
      <c r="C74" s="49"/>
      <c r="D74" s="54"/>
      <c r="E74" s="49"/>
      <c r="F74" s="55"/>
    </row>
    <row r="75" spans="1:6" x14ac:dyDescent="0.25">
      <c r="A75" s="5" t="s">
        <v>96</v>
      </c>
      <c r="B75" s="28">
        <v>4225</v>
      </c>
      <c r="D75" s="28">
        <v>425.7</v>
      </c>
      <c r="F75" s="6">
        <v>3275</v>
      </c>
    </row>
    <row r="76" spans="1:6" x14ac:dyDescent="0.25">
      <c r="A76" s="5"/>
      <c r="B76" s="28"/>
      <c r="D76" s="28"/>
      <c r="F76" s="6"/>
    </row>
    <row r="77" spans="1:6" x14ac:dyDescent="0.25">
      <c r="A77" s="35"/>
      <c r="B77" s="26"/>
      <c r="D77" s="26"/>
      <c r="F77" s="18"/>
    </row>
    <row r="78" spans="1:6" x14ac:dyDescent="0.25">
      <c r="A78" s="25"/>
      <c r="B78" s="26"/>
      <c r="D78" s="26"/>
      <c r="F78" s="18"/>
    </row>
    <row r="79" spans="1:6" ht="15.75" thickBot="1" x14ac:dyDescent="0.3">
      <c r="A79" s="13" t="s">
        <v>54</v>
      </c>
      <c r="B79" s="36">
        <f>B75+B69+B64+B54+B48+B34+B56+B72</f>
        <v>49849.95</v>
      </c>
      <c r="D79" s="36">
        <f>D75+D69+D64+D54+D48+D34+D56+D73</f>
        <v>59000.67</v>
      </c>
      <c r="F79" s="36">
        <f>F75+F69+F64+F54+F48+F34+F56+F72</f>
        <v>56534.729999999996</v>
      </c>
    </row>
    <row r="80" spans="1:6" ht="15.75" thickTop="1" x14ac:dyDescent="0.25"/>
    <row r="82" spans="1:6" x14ac:dyDescent="0.25">
      <c r="B82" s="37"/>
    </row>
    <row r="84" spans="1:6" x14ac:dyDescent="0.25">
      <c r="A84" s="49"/>
      <c r="B84" s="73"/>
      <c r="C84" s="49"/>
      <c r="D84" s="73"/>
      <c r="E84" s="49"/>
      <c r="F84" s="74"/>
    </row>
    <row r="85" spans="1:6" x14ac:dyDescent="0.25">
      <c r="A85" s="49"/>
      <c r="B85" s="75"/>
      <c r="C85" s="49"/>
      <c r="D85" s="73"/>
      <c r="E85" s="49"/>
      <c r="F85" s="74"/>
    </row>
    <row r="86" spans="1:6" x14ac:dyDescent="0.25">
      <c r="A86" s="49"/>
      <c r="B86" s="73"/>
      <c r="C86" s="49"/>
      <c r="D86" s="73"/>
      <c r="E86" s="49"/>
      <c r="F86" s="74"/>
    </row>
    <row r="87" spans="1:6" x14ac:dyDescent="0.25">
      <c r="A87" s="49"/>
      <c r="B87" s="73"/>
      <c r="C87" s="49"/>
      <c r="D87" s="73"/>
      <c r="E87" s="49"/>
      <c r="F87" s="74"/>
    </row>
    <row r="88" spans="1:6" x14ac:dyDescent="0.25">
      <c r="A88" s="49"/>
      <c r="B88" s="73"/>
      <c r="C88" s="49"/>
      <c r="D88" s="73"/>
      <c r="E88" s="49"/>
      <c r="F88" s="74"/>
    </row>
    <row r="89" spans="1:6" x14ac:dyDescent="0.25">
      <c r="A89" s="49"/>
      <c r="B89" s="75"/>
      <c r="C89" s="49"/>
      <c r="D89" s="73"/>
      <c r="E89" s="49"/>
      <c r="F89" s="74"/>
    </row>
    <row r="90" spans="1:6" x14ac:dyDescent="0.25">
      <c r="A90" s="49"/>
      <c r="B90" s="73"/>
      <c r="C90" s="49"/>
      <c r="D90" s="73"/>
      <c r="E90" s="49"/>
      <c r="F90" s="74"/>
    </row>
    <row r="91" spans="1:6" x14ac:dyDescent="0.25">
      <c r="A91" s="49"/>
      <c r="B91" s="73"/>
      <c r="C91" s="49"/>
      <c r="D91" s="73"/>
      <c r="E91" s="49"/>
      <c r="F91" s="74"/>
    </row>
    <row r="92" spans="1:6" x14ac:dyDescent="0.25">
      <c r="A92" s="49"/>
      <c r="B92" s="73"/>
      <c r="C92" s="49"/>
      <c r="D92" s="73"/>
      <c r="E92" s="49"/>
      <c r="F92" s="74"/>
    </row>
    <row r="93" spans="1:6" x14ac:dyDescent="0.25">
      <c r="A93" s="49"/>
      <c r="B93" s="73"/>
      <c r="C93" s="49"/>
      <c r="D93" s="73"/>
      <c r="E93" s="49"/>
      <c r="F93" s="74"/>
    </row>
    <row r="94" spans="1:6" x14ac:dyDescent="0.25">
      <c r="A94" s="68"/>
      <c r="B94" s="73"/>
      <c r="C94" s="49"/>
      <c r="D94" s="73"/>
      <c r="E94" s="49"/>
      <c r="F94" s="74"/>
    </row>
    <row r="95" spans="1:6" x14ac:dyDescent="0.25">
      <c r="A95" s="49"/>
      <c r="B95" s="76"/>
      <c r="C95" s="49"/>
      <c r="D95" s="73"/>
      <c r="E95" s="49"/>
      <c r="F95" s="74"/>
    </row>
    <row r="96" spans="1:6" x14ac:dyDescent="0.25">
      <c r="A96" s="49"/>
      <c r="B96" s="76"/>
      <c r="C96" s="49"/>
      <c r="D96" s="73"/>
      <c r="E96" s="49"/>
      <c r="F96" s="74"/>
    </row>
    <row r="97" spans="1:6" x14ac:dyDescent="0.25">
      <c r="A97" s="49"/>
      <c r="B97" s="76"/>
      <c r="C97" s="49"/>
      <c r="D97" s="73"/>
      <c r="E97" s="49"/>
      <c r="F97" s="74"/>
    </row>
    <row r="98" spans="1:6" x14ac:dyDescent="0.25">
      <c r="A98" s="49"/>
      <c r="B98" s="76"/>
      <c r="C98" s="49"/>
      <c r="D98" s="73"/>
      <c r="E98" s="49"/>
      <c r="F98" s="74"/>
    </row>
    <row r="99" spans="1:6" x14ac:dyDescent="0.25">
      <c r="A99" s="49"/>
      <c r="B99" s="76"/>
      <c r="C99" s="49"/>
      <c r="D99" s="73"/>
      <c r="E99" s="49"/>
      <c r="F99" s="74"/>
    </row>
    <row r="100" spans="1:6" x14ac:dyDescent="0.25">
      <c r="A100" s="49"/>
      <c r="B100" s="76"/>
      <c r="C100" s="49"/>
      <c r="D100" s="73"/>
      <c r="E100" s="49"/>
      <c r="F100" s="74"/>
    </row>
    <row r="101" spans="1:6" x14ac:dyDescent="0.25">
      <c r="A101" s="74"/>
      <c r="B101" s="76"/>
      <c r="C101" s="49"/>
      <c r="D101" s="73"/>
      <c r="E101" s="49"/>
      <c r="F101" s="74"/>
    </row>
    <row r="102" spans="1:6" x14ac:dyDescent="0.25">
      <c r="A102" s="74"/>
      <c r="B102" s="76"/>
      <c r="C102" s="49"/>
      <c r="D102" s="73"/>
      <c r="E102" s="49"/>
      <c r="F102" s="74"/>
    </row>
    <row r="103" spans="1:6" x14ac:dyDescent="0.25">
      <c r="A103" s="74"/>
      <c r="B103" s="76"/>
      <c r="C103" s="77"/>
      <c r="D103" s="73"/>
      <c r="E103" s="49"/>
      <c r="F103" s="74"/>
    </row>
    <row r="104" spans="1:6" x14ac:dyDescent="0.25">
      <c r="A104" s="49"/>
      <c r="B104" s="73"/>
      <c r="C104" s="49"/>
      <c r="D104" s="73"/>
      <c r="E104" s="49"/>
      <c r="F104" s="74"/>
    </row>
    <row r="105" spans="1:6" x14ac:dyDescent="0.25">
      <c r="B105" s="37"/>
    </row>
  </sheetData>
  <pageMargins left="0.7" right="0.7" top="0.75" bottom="0.75" header="0.3" footer="0.3"/>
  <pageSetup paperSize="9" scale="98" orientation="portrait" verticalDpi="0" r:id="rId1"/>
  <rowBreaks count="1" manualBreakCount="1">
    <brk id="49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0"/>
  <sheetViews>
    <sheetView workbookViewId="0">
      <selection activeCell="E17" sqref="E17"/>
    </sheetView>
  </sheetViews>
  <sheetFormatPr defaultColWidth="8.85546875" defaultRowHeight="15" x14ac:dyDescent="0.25"/>
  <cols>
    <col min="1" max="1" width="40.140625" style="43" bestFit="1" customWidth="1"/>
    <col min="2" max="2" width="13.140625" style="43" bestFit="1" customWidth="1"/>
    <col min="3" max="3" width="12.7109375" style="43" bestFit="1" customWidth="1"/>
    <col min="4" max="4" width="18.140625" style="40" customWidth="1"/>
    <col min="5" max="5" width="10.42578125" style="43" bestFit="1" customWidth="1"/>
    <col min="6" max="16384" width="8.85546875" style="43"/>
  </cols>
  <sheetData>
    <row r="3" spans="1:5" x14ac:dyDescent="0.25">
      <c r="B3" s="38" t="s">
        <v>55</v>
      </c>
      <c r="C3" s="39" t="s">
        <v>56</v>
      </c>
    </row>
    <row r="4" spans="1:5" x14ac:dyDescent="0.25">
      <c r="B4" s="38"/>
      <c r="C4" s="39"/>
    </row>
    <row r="5" spans="1:5" x14ac:dyDescent="0.25">
      <c r="B5" s="38"/>
      <c r="C5" s="39"/>
    </row>
    <row r="6" spans="1:5" x14ac:dyDescent="0.25">
      <c r="B6" s="41"/>
      <c r="C6" s="42"/>
    </row>
    <row r="7" spans="1:5" x14ac:dyDescent="0.25">
      <c r="A7" s="43" t="s">
        <v>57</v>
      </c>
      <c r="B7" s="62"/>
    </row>
    <row r="8" spans="1:5" x14ac:dyDescent="0.25">
      <c r="B8" s="62"/>
    </row>
    <row r="9" spans="1:5" x14ac:dyDescent="0.25">
      <c r="A9" s="43" t="s">
        <v>103</v>
      </c>
      <c r="B9" s="62"/>
    </row>
    <row r="10" spans="1:5" x14ac:dyDescent="0.25">
      <c r="A10" s="43" t="s">
        <v>58</v>
      </c>
      <c r="B10" s="46">
        <f>'[1]RESULTAAT-PROGNOSE'!C23</f>
        <v>10500</v>
      </c>
      <c r="C10" s="46">
        <v>9734.7999999999993</v>
      </c>
      <c r="D10" s="63"/>
      <c r="E10" s="46"/>
    </row>
    <row r="11" spans="1:5" x14ac:dyDescent="0.25">
      <c r="A11" s="43" t="s">
        <v>59</v>
      </c>
      <c r="B11" s="58">
        <v>0</v>
      </c>
      <c r="C11" s="58">
        <v>77.5</v>
      </c>
      <c r="D11" s="63"/>
    </row>
    <row r="12" spans="1:5" x14ac:dyDescent="0.25">
      <c r="B12" s="46">
        <f>SUM(B10:B11)</f>
        <v>10500</v>
      </c>
      <c r="C12" s="46">
        <f>SUM(C10:C11)</f>
        <v>9812.2999999999993</v>
      </c>
      <c r="D12" s="63"/>
    </row>
    <row r="13" spans="1:5" x14ac:dyDescent="0.25">
      <c r="A13" s="43" t="s">
        <v>60</v>
      </c>
      <c r="B13" s="46"/>
      <c r="C13" s="58">
        <v>1430.09</v>
      </c>
      <c r="D13" s="63"/>
    </row>
    <row r="14" spans="1:5" x14ac:dyDescent="0.25">
      <c r="A14" s="43" t="s">
        <v>61</v>
      </c>
      <c r="B14" s="46"/>
      <c r="C14" s="46">
        <f>SUM(C12:C13)</f>
        <v>11242.39</v>
      </c>
      <c r="D14" s="63"/>
    </row>
    <row r="15" spans="1:5" x14ac:dyDescent="0.25">
      <c r="B15" s="46"/>
      <c r="C15" s="46"/>
      <c r="D15" s="63"/>
    </row>
    <row r="16" spans="1:5" x14ac:dyDescent="0.25">
      <c r="A16" s="43" t="s">
        <v>104</v>
      </c>
      <c r="B16" s="46"/>
      <c r="C16" s="46"/>
      <c r="D16" s="63"/>
    </row>
    <row r="17" spans="1:4" x14ac:dyDescent="0.25">
      <c r="A17" s="43" t="s">
        <v>105</v>
      </c>
      <c r="B17" s="46"/>
      <c r="C17" s="46">
        <v>760.74</v>
      </c>
      <c r="D17" s="63"/>
    </row>
    <row r="18" spans="1:4" x14ac:dyDescent="0.25">
      <c r="A18" s="43" t="s">
        <v>106</v>
      </c>
      <c r="B18" s="46"/>
      <c r="C18" s="46">
        <v>410.95</v>
      </c>
      <c r="D18" s="63"/>
    </row>
    <row r="19" spans="1:4" x14ac:dyDescent="0.25">
      <c r="A19" s="43" t="s">
        <v>109</v>
      </c>
      <c r="B19" s="46"/>
      <c r="C19" s="46">
        <v>114.89</v>
      </c>
      <c r="D19" s="63"/>
    </row>
    <row r="20" spans="1:4" x14ac:dyDescent="0.25">
      <c r="A20" s="43" t="s">
        <v>107</v>
      </c>
      <c r="B20" s="46">
        <v>5775</v>
      </c>
      <c r="C20" s="58">
        <v>6024.79</v>
      </c>
      <c r="D20" s="63"/>
    </row>
    <row r="21" spans="1:4" x14ac:dyDescent="0.25">
      <c r="B21" s="46"/>
      <c r="C21" s="46">
        <f>SUM(C17:C20)</f>
        <v>7311.37</v>
      </c>
      <c r="D21" s="63"/>
    </row>
    <row r="22" spans="1:4" x14ac:dyDescent="0.25">
      <c r="B22" s="46"/>
      <c r="C22" s="46"/>
      <c r="D22" s="63"/>
    </row>
    <row r="23" spans="1:4" x14ac:dyDescent="0.25">
      <c r="A23" s="43" t="s">
        <v>83</v>
      </c>
      <c r="B23" s="46"/>
      <c r="C23" s="46">
        <v>1091.04</v>
      </c>
      <c r="D23" s="63"/>
    </row>
    <row r="24" spans="1:4" x14ac:dyDescent="0.25">
      <c r="A24" s="43" t="s">
        <v>108</v>
      </c>
      <c r="B24" s="46"/>
      <c r="C24" s="58">
        <v>506.5</v>
      </c>
      <c r="D24" s="63"/>
    </row>
    <row r="25" spans="1:4" x14ac:dyDescent="0.25">
      <c r="A25" s="43" t="s">
        <v>110</v>
      </c>
      <c r="B25" s="46"/>
      <c r="C25" s="46">
        <f>SUM(C23:C24)</f>
        <v>1597.54</v>
      </c>
      <c r="D25" s="63"/>
    </row>
    <row r="26" spans="1:4" x14ac:dyDescent="0.25">
      <c r="B26" s="46"/>
      <c r="C26" s="46"/>
      <c r="D26" s="63"/>
    </row>
    <row r="27" spans="1:4" x14ac:dyDescent="0.25">
      <c r="A27" s="43" t="s">
        <v>110</v>
      </c>
      <c r="B27" s="46"/>
      <c r="C27" s="46">
        <f>C21-C25</f>
        <v>5713.83</v>
      </c>
      <c r="D27" s="63"/>
    </row>
    <row r="28" spans="1:4" x14ac:dyDescent="0.25">
      <c r="B28" s="58"/>
      <c r="C28" s="64"/>
      <c r="D28" s="63"/>
    </row>
    <row r="29" spans="1:4" x14ac:dyDescent="0.25">
      <c r="A29" s="43" t="s">
        <v>62</v>
      </c>
      <c r="B29" s="46">
        <f>B12-B20</f>
        <v>4725</v>
      </c>
      <c r="C29" s="46">
        <f>C14-C27</f>
        <v>5528.5599999999995</v>
      </c>
      <c r="D29" s="63"/>
    </row>
    <row r="30" spans="1:4" x14ac:dyDescent="0.25">
      <c r="A30" s="39" t="s">
        <v>63</v>
      </c>
      <c r="B30" s="47">
        <f>B29/B12</f>
        <v>0.45</v>
      </c>
      <c r="C30" s="47">
        <f>C27/C14</f>
        <v>0.50823979598644065</v>
      </c>
      <c r="D30" s="65"/>
    </row>
    <row r="31" spans="1:4" ht="15.75" thickBot="1" x14ac:dyDescent="0.3">
      <c r="A31" s="66"/>
      <c r="B31" s="67"/>
      <c r="C31" s="66"/>
    </row>
    <row r="32" spans="1:4" s="68" customFormat="1" ht="15.75" thickTop="1" x14ac:dyDescent="0.25">
      <c r="B32" s="69"/>
      <c r="D32" s="40"/>
    </row>
    <row r="33" spans="1:2" x14ac:dyDescent="0.25">
      <c r="B33" s="62"/>
    </row>
    <row r="34" spans="1:2" x14ac:dyDescent="0.25">
      <c r="A34" s="43" t="s">
        <v>64</v>
      </c>
    </row>
    <row r="35" spans="1:2" x14ac:dyDescent="0.25">
      <c r="A35" s="43" t="s">
        <v>65</v>
      </c>
      <c r="B35" s="70">
        <v>760.74</v>
      </c>
    </row>
    <row r="36" spans="1:2" x14ac:dyDescent="0.25">
      <c r="A36" s="43" t="s">
        <v>94</v>
      </c>
      <c r="B36" s="58">
        <v>1091.04</v>
      </c>
    </row>
    <row r="37" spans="1:2" x14ac:dyDescent="0.25">
      <c r="A37" s="43" t="s">
        <v>66</v>
      </c>
      <c r="B37" s="46">
        <f>B36-B35</f>
        <v>330.29999999999995</v>
      </c>
    </row>
    <row r="38" spans="1:2" x14ac:dyDescent="0.25">
      <c r="B38" s="46"/>
    </row>
    <row r="39" spans="1:2" x14ac:dyDescent="0.25">
      <c r="A39" s="43" t="s">
        <v>67</v>
      </c>
      <c r="B39" s="46"/>
    </row>
    <row r="40" spans="1:2" x14ac:dyDescent="0.25">
      <c r="A40" s="43" t="s">
        <v>68</v>
      </c>
      <c r="B40" s="46">
        <v>410.95</v>
      </c>
    </row>
    <row r="41" spans="1:2" x14ac:dyDescent="0.25">
      <c r="A41" s="43" t="s">
        <v>93</v>
      </c>
      <c r="B41" s="46">
        <v>151.69999999999999</v>
      </c>
    </row>
    <row r="42" spans="1:2" x14ac:dyDescent="0.25">
      <c r="A42" s="43" t="s">
        <v>92</v>
      </c>
      <c r="B42" s="58">
        <v>354.8</v>
      </c>
    </row>
    <row r="43" spans="1:2" x14ac:dyDescent="0.25">
      <c r="A43" s="43" t="s">
        <v>102</v>
      </c>
      <c r="B43" s="46">
        <f>SUM(B41:B42)-B40</f>
        <v>95.550000000000011</v>
      </c>
    </row>
    <row r="44" spans="1:2" x14ac:dyDescent="0.25">
      <c r="B44" s="46"/>
    </row>
    <row r="45" spans="1:2" x14ac:dyDescent="0.25">
      <c r="A45" s="43" t="s">
        <v>111</v>
      </c>
      <c r="B45" s="46">
        <f>B36+SUM(B41:B42)</f>
        <v>1597.54</v>
      </c>
    </row>
    <row r="47" spans="1:2" x14ac:dyDescent="0.25">
      <c r="A47" s="43" t="s">
        <v>69</v>
      </c>
    </row>
    <row r="48" spans="1:2" x14ac:dyDescent="0.25">
      <c r="A48" s="43" t="s">
        <v>70</v>
      </c>
      <c r="B48" s="46">
        <v>85.7</v>
      </c>
    </row>
    <row r="49" spans="1:2" x14ac:dyDescent="0.25">
      <c r="A49" s="43" t="s">
        <v>91</v>
      </c>
      <c r="B49" s="71">
        <v>132.4</v>
      </c>
    </row>
    <row r="50" spans="1:2" x14ac:dyDescent="0.25">
      <c r="B50" s="4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6" sqref="C16"/>
    </sheetView>
  </sheetViews>
  <sheetFormatPr defaultRowHeight="15" x14ac:dyDescent="0.25"/>
  <cols>
    <col min="1" max="1" width="42.28515625" bestFit="1" customWidth="1"/>
    <col min="3" max="3" width="27.28515625" style="3" customWidth="1"/>
    <col min="4" max="4" width="14" customWidth="1"/>
  </cols>
  <sheetData>
    <row r="1" spans="1:3" x14ac:dyDescent="0.25">
      <c r="A1" s="43" t="s">
        <v>78</v>
      </c>
    </row>
    <row r="3" spans="1:3" x14ac:dyDescent="0.25">
      <c r="A3" t="s">
        <v>71</v>
      </c>
      <c r="C3" s="3">
        <v>14405.92</v>
      </c>
    </row>
    <row r="5" spans="1:3" x14ac:dyDescent="0.25">
      <c r="A5" t="s">
        <v>72</v>
      </c>
      <c r="C5" s="3">
        <v>12288.75</v>
      </c>
    </row>
    <row r="6" spans="1:3" x14ac:dyDescent="0.25">
      <c r="A6" t="s">
        <v>73</v>
      </c>
      <c r="C6" s="3">
        <v>740</v>
      </c>
    </row>
    <row r="7" spans="1:3" x14ac:dyDescent="0.25">
      <c r="A7" t="s">
        <v>74</v>
      </c>
      <c r="C7" s="3">
        <v>1005</v>
      </c>
    </row>
    <row r="8" spans="1:3" x14ac:dyDescent="0.25">
      <c r="A8" t="s">
        <v>75</v>
      </c>
      <c r="C8" s="51">
        <v>437.5</v>
      </c>
    </row>
    <row r="9" spans="1:3" x14ac:dyDescent="0.25">
      <c r="C9" s="3">
        <f>SUM(C5:C8)</f>
        <v>14471.25</v>
      </c>
    </row>
    <row r="11" spans="1:3" x14ac:dyDescent="0.25">
      <c r="A11" t="s">
        <v>76</v>
      </c>
      <c r="C11" s="3">
        <f>C3-C9</f>
        <v>-65.329999999999927</v>
      </c>
    </row>
    <row r="12" spans="1:3" x14ac:dyDescent="0.25">
      <c r="A12" t="s">
        <v>77</v>
      </c>
      <c r="C12" s="51">
        <v>1750</v>
      </c>
    </row>
    <row r="13" spans="1:3" ht="15.75" thickBot="1" x14ac:dyDescent="0.3">
      <c r="A13" t="s">
        <v>76</v>
      </c>
      <c r="C13" s="52">
        <f>SUM(C11+C12)</f>
        <v>1684.67</v>
      </c>
    </row>
    <row r="14" spans="1:3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11" sqref="E11"/>
    </sheetView>
  </sheetViews>
  <sheetFormatPr defaultRowHeight="15" x14ac:dyDescent="0.25"/>
  <cols>
    <col min="1" max="1" width="35" customWidth="1"/>
    <col min="2" max="2" width="10.28515625" bestFit="1" customWidth="1"/>
  </cols>
  <sheetData>
    <row r="1" spans="1:2" x14ac:dyDescent="0.25">
      <c r="A1" s="43" t="s">
        <v>98</v>
      </c>
    </row>
    <row r="3" spans="1:2" x14ac:dyDescent="0.25">
      <c r="A3" t="s">
        <v>97</v>
      </c>
      <c r="B3" s="44">
        <v>130</v>
      </c>
    </row>
    <row r="4" spans="1:2" x14ac:dyDescent="0.25">
      <c r="A4" t="s">
        <v>52</v>
      </c>
      <c r="B4" s="44">
        <v>60.97</v>
      </c>
    </row>
    <row r="5" spans="1:2" x14ac:dyDescent="0.25">
      <c r="A5" t="s">
        <v>53</v>
      </c>
      <c r="B5" s="44">
        <v>9.73</v>
      </c>
    </row>
    <row r="6" spans="1:2" x14ac:dyDescent="0.25">
      <c r="A6" t="s">
        <v>51</v>
      </c>
      <c r="B6" s="45">
        <v>225</v>
      </c>
    </row>
    <row r="7" spans="1:2" x14ac:dyDescent="0.25">
      <c r="B7" s="44"/>
    </row>
    <row r="8" spans="1:2" x14ac:dyDescent="0.25">
      <c r="A8" t="s">
        <v>90</v>
      </c>
      <c r="B8" s="44">
        <f>SUM(B3:B6)</f>
        <v>425.7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A23" sqref="A23:XFD23"/>
    </sheetView>
  </sheetViews>
  <sheetFormatPr defaultRowHeight="15" x14ac:dyDescent="0.25"/>
  <cols>
    <col min="1" max="1" width="26.42578125" customWidth="1"/>
  </cols>
  <sheetData>
    <row r="2" spans="1:5" x14ac:dyDescent="0.25">
      <c r="A2" s="43" t="s">
        <v>79</v>
      </c>
    </row>
    <row r="4" spans="1:5" x14ac:dyDescent="0.25">
      <c r="A4" t="s">
        <v>80</v>
      </c>
      <c r="B4">
        <v>4</v>
      </c>
      <c r="C4">
        <v>20</v>
      </c>
      <c r="E4" s="3">
        <f>B4*C4</f>
        <v>80</v>
      </c>
    </row>
    <row r="5" spans="1:5" x14ac:dyDescent="0.25">
      <c r="A5" t="s">
        <v>80</v>
      </c>
      <c r="B5">
        <v>2</v>
      </c>
      <c r="C5">
        <v>10</v>
      </c>
      <c r="E5" s="3">
        <f t="shared" ref="E5:E7" si="0">B5*C5</f>
        <v>20</v>
      </c>
    </row>
    <row r="6" spans="1:5" x14ac:dyDescent="0.25">
      <c r="A6" t="s">
        <v>81</v>
      </c>
      <c r="B6">
        <v>4</v>
      </c>
      <c r="C6">
        <v>10</v>
      </c>
      <c r="E6" s="3">
        <f t="shared" si="0"/>
        <v>40</v>
      </c>
    </row>
    <row r="7" spans="1:5" x14ac:dyDescent="0.25">
      <c r="A7" t="s">
        <v>82</v>
      </c>
      <c r="B7">
        <v>3</v>
      </c>
      <c r="C7">
        <v>10</v>
      </c>
      <c r="E7" s="51">
        <f t="shared" si="0"/>
        <v>30</v>
      </c>
    </row>
    <row r="8" spans="1:5" ht="15.75" thickBot="1" x14ac:dyDescent="0.3">
      <c r="A8" t="s">
        <v>90</v>
      </c>
      <c r="E8" s="53">
        <f>SUM(E4:E7)</f>
        <v>170</v>
      </c>
    </row>
    <row r="9" spans="1:5" ht="15.75" thickTop="1" x14ac:dyDescent="0.25"/>
    <row r="10" spans="1:5" x14ac:dyDescent="0.25">
      <c r="A10" s="43" t="s">
        <v>84</v>
      </c>
    </row>
    <row r="11" spans="1:5" x14ac:dyDescent="0.25">
      <c r="A11" t="s">
        <v>80</v>
      </c>
      <c r="B11">
        <v>1</v>
      </c>
      <c r="C11">
        <v>10</v>
      </c>
      <c r="E11" s="3">
        <f>B11*C11</f>
        <v>10</v>
      </c>
    </row>
    <row r="12" spans="1:5" x14ac:dyDescent="0.25">
      <c r="A12" t="s">
        <v>85</v>
      </c>
      <c r="B12">
        <v>5</v>
      </c>
      <c r="C12">
        <v>10</v>
      </c>
      <c r="E12" s="3">
        <f t="shared" ref="E12:E17" si="1">B12*C12</f>
        <v>50</v>
      </c>
    </row>
    <row r="13" spans="1:5" x14ac:dyDescent="0.25">
      <c r="A13" t="s">
        <v>86</v>
      </c>
      <c r="B13">
        <v>10</v>
      </c>
      <c r="C13">
        <v>10</v>
      </c>
      <c r="E13" s="3">
        <f t="shared" si="1"/>
        <v>100</v>
      </c>
    </row>
    <row r="14" spans="1:5" x14ac:dyDescent="0.25">
      <c r="A14" t="s">
        <v>87</v>
      </c>
      <c r="B14">
        <v>1</v>
      </c>
      <c r="C14">
        <v>10</v>
      </c>
      <c r="E14" s="3">
        <f t="shared" si="1"/>
        <v>10</v>
      </c>
    </row>
    <row r="15" spans="1:5" x14ac:dyDescent="0.25">
      <c r="A15" t="s">
        <v>81</v>
      </c>
      <c r="B15">
        <v>2</v>
      </c>
      <c r="C15">
        <v>10</v>
      </c>
      <c r="E15" s="3">
        <f t="shared" si="1"/>
        <v>20</v>
      </c>
    </row>
    <row r="16" spans="1:5" x14ac:dyDescent="0.25">
      <c r="A16" t="s">
        <v>88</v>
      </c>
      <c r="B16">
        <v>3</v>
      </c>
      <c r="E16" s="3">
        <v>25</v>
      </c>
    </row>
    <row r="17" spans="1:5" x14ac:dyDescent="0.25">
      <c r="A17" t="s">
        <v>89</v>
      </c>
      <c r="B17">
        <v>4</v>
      </c>
      <c r="C17">
        <v>20</v>
      </c>
      <c r="E17" s="51">
        <f t="shared" si="1"/>
        <v>80</v>
      </c>
    </row>
    <row r="18" spans="1:5" ht="15.75" thickBot="1" x14ac:dyDescent="0.3">
      <c r="A18" t="s">
        <v>90</v>
      </c>
      <c r="E18" s="53">
        <f>SUM(E11:E17)</f>
        <v>295</v>
      </c>
    </row>
    <row r="19" spans="1:5" ht="15.75" thickTop="1" x14ac:dyDescent="0.25"/>
    <row r="20" spans="1:5" x14ac:dyDescent="0.25">
      <c r="A20" t="s">
        <v>83</v>
      </c>
    </row>
    <row r="21" spans="1:5" x14ac:dyDescent="0.25">
      <c r="A21" t="s">
        <v>80</v>
      </c>
      <c r="B21">
        <v>1</v>
      </c>
      <c r="C21">
        <v>10</v>
      </c>
      <c r="E21" s="3">
        <f>B21*C21</f>
        <v>10</v>
      </c>
    </row>
    <row r="22" spans="1:5" x14ac:dyDescent="0.25">
      <c r="E22" s="3"/>
    </row>
    <row r="23" spans="1:5" ht="15.75" thickBot="1" x14ac:dyDescent="0.3">
      <c r="A23" s="48"/>
      <c r="B23" s="48"/>
      <c r="C23" s="48"/>
      <c r="D23" s="48"/>
      <c r="E23" s="50"/>
    </row>
    <row r="24" spans="1:5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21" sqref="E21"/>
    </sheetView>
  </sheetViews>
  <sheetFormatPr defaultRowHeight="15" x14ac:dyDescent="0.25"/>
  <cols>
    <col min="1" max="1" width="35.140625" customWidth="1"/>
    <col min="4" max="4" width="12.28515625" bestFit="1" customWidth="1"/>
    <col min="5" max="5" width="11.28515625" bestFit="1" customWidth="1"/>
  </cols>
  <sheetData>
    <row r="1" spans="1:4" x14ac:dyDescent="0.25">
      <c r="A1" t="s">
        <v>112</v>
      </c>
    </row>
    <row r="3" spans="1:4" x14ac:dyDescent="0.25">
      <c r="A3" t="s">
        <v>113</v>
      </c>
      <c r="B3">
        <v>85</v>
      </c>
      <c r="C3">
        <v>45</v>
      </c>
      <c r="D3" s="44">
        <f>B3*C3</f>
        <v>3825</v>
      </c>
    </row>
    <row r="4" spans="1:4" x14ac:dyDescent="0.25">
      <c r="A4" t="s">
        <v>114</v>
      </c>
      <c r="D4" s="44">
        <v>16</v>
      </c>
    </row>
    <row r="5" spans="1:4" x14ac:dyDescent="0.25">
      <c r="A5" t="s">
        <v>115</v>
      </c>
      <c r="B5">
        <v>7</v>
      </c>
      <c r="C5">
        <v>30</v>
      </c>
      <c r="D5" s="44">
        <f>B5*C5</f>
        <v>210</v>
      </c>
    </row>
    <row r="6" spans="1:4" x14ac:dyDescent="0.25">
      <c r="A6" t="s">
        <v>116</v>
      </c>
      <c r="B6">
        <v>4</v>
      </c>
      <c r="C6">
        <v>15</v>
      </c>
      <c r="D6" s="44">
        <f>B6*C6</f>
        <v>60</v>
      </c>
    </row>
    <row r="7" spans="1:4" x14ac:dyDescent="0.25">
      <c r="D7" s="44"/>
    </row>
    <row r="8" spans="1:4" x14ac:dyDescent="0.25">
      <c r="A8" t="s">
        <v>117</v>
      </c>
      <c r="B8">
        <v>2</v>
      </c>
      <c r="C8">
        <v>16</v>
      </c>
      <c r="D8" s="44">
        <f t="shared" ref="D8:D15" si="0">B8*C8</f>
        <v>32</v>
      </c>
    </row>
    <row r="9" spans="1:4" x14ac:dyDescent="0.25">
      <c r="A9" t="s">
        <v>118</v>
      </c>
      <c r="B9">
        <v>1</v>
      </c>
      <c r="C9">
        <v>25</v>
      </c>
      <c r="D9" s="44">
        <f t="shared" si="0"/>
        <v>25</v>
      </c>
    </row>
    <row r="10" spans="1:4" x14ac:dyDescent="0.25">
      <c r="A10" t="s">
        <v>119</v>
      </c>
      <c r="B10">
        <v>5</v>
      </c>
      <c r="C10">
        <v>45</v>
      </c>
      <c r="D10" s="44">
        <f t="shared" si="0"/>
        <v>225</v>
      </c>
    </row>
    <row r="11" spans="1:4" x14ac:dyDescent="0.25">
      <c r="A11" t="s">
        <v>120</v>
      </c>
      <c r="D11" s="44">
        <v>67.5</v>
      </c>
    </row>
    <row r="12" spans="1:4" x14ac:dyDescent="0.25">
      <c r="A12" t="s">
        <v>121</v>
      </c>
      <c r="B12">
        <v>232</v>
      </c>
      <c r="C12">
        <v>90</v>
      </c>
      <c r="D12" s="44">
        <f t="shared" si="0"/>
        <v>20880</v>
      </c>
    </row>
    <row r="13" spans="1:4" x14ac:dyDescent="0.25">
      <c r="A13" t="s">
        <v>114</v>
      </c>
      <c r="D13" s="44">
        <v>16</v>
      </c>
    </row>
    <row r="14" spans="1:4" x14ac:dyDescent="0.25">
      <c r="A14" t="s">
        <v>122</v>
      </c>
      <c r="B14">
        <v>6</v>
      </c>
      <c r="C14">
        <v>90</v>
      </c>
      <c r="D14" s="44">
        <f t="shared" si="0"/>
        <v>540</v>
      </c>
    </row>
    <row r="15" spans="1:4" x14ac:dyDescent="0.25">
      <c r="A15" t="s">
        <v>123</v>
      </c>
      <c r="B15">
        <v>9</v>
      </c>
      <c r="C15">
        <v>30</v>
      </c>
      <c r="D15" s="44">
        <f t="shared" si="0"/>
        <v>270</v>
      </c>
    </row>
    <row r="16" spans="1:4" x14ac:dyDescent="0.25">
      <c r="A16" t="s">
        <v>124</v>
      </c>
      <c r="D16" s="45">
        <v>57</v>
      </c>
    </row>
    <row r="17" spans="1:5" x14ac:dyDescent="0.25">
      <c r="A17" s="59" t="s">
        <v>125</v>
      </c>
      <c r="B17" s="60"/>
      <c r="C17" s="60"/>
      <c r="D17" s="61">
        <f>SUM(D3:D16)</f>
        <v>26223.5</v>
      </c>
    </row>
    <row r="18" spans="1:5" x14ac:dyDescent="0.25">
      <c r="D18" s="46"/>
      <c r="E18" s="44"/>
    </row>
    <row r="20" spans="1:5" x14ac:dyDescent="0.25">
      <c r="D20" s="44"/>
    </row>
    <row r="21" spans="1:5" x14ac:dyDescent="0.25">
      <c r="D21" s="57"/>
    </row>
    <row r="22" spans="1:5" x14ac:dyDescent="0.25">
      <c r="D22" s="44"/>
    </row>
    <row r="23" spans="1:5" x14ac:dyDescent="0.25">
      <c r="D23" s="44"/>
    </row>
    <row r="24" spans="1:5" x14ac:dyDescent="0.25">
      <c r="A24" s="59"/>
      <c r="B24" s="59"/>
      <c r="C24" s="59"/>
      <c r="D24" s="61"/>
      <c r="E24" s="44"/>
    </row>
    <row r="26" spans="1:5" x14ac:dyDescent="0.25">
      <c r="D26" s="44"/>
    </row>
    <row r="27" spans="1:5" x14ac:dyDescent="0.25">
      <c r="D27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resultaat 2014-begroting 2015</vt:lpstr>
      <vt:lpstr>resultaat kantine 2014</vt:lpstr>
      <vt:lpstr>combinatiefunctionaris</vt:lpstr>
      <vt:lpstr>activiteitskosten</vt:lpstr>
      <vt:lpstr>bonnen sponsoren</vt:lpstr>
      <vt:lpstr>contributie</vt:lpstr>
    </vt:vector>
  </TitlesOfParts>
  <Company>WVM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Roele</dc:creator>
  <cp:lastModifiedBy>kristina odenhamn</cp:lastModifiedBy>
  <cp:lastPrinted>2015-01-28T14:59:29Z</cp:lastPrinted>
  <dcterms:created xsi:type="dcterms:W3CDTF">2015-01-07T15:46:00Z</dcterms:created>
  <dcterms:modified xsi:type="dcterms:W3CDTF">2015-02-02T19:11:09Z</dcterms:modified>
</cp:coreProperties>
</file>